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TU\KL\Kladno stavby\2025\Knovíz křižovatky\rozpočet\"/>
    </mc:Choice>
  </mc:AlternateContent>
  <bookViews>
    <workbookView xWindow="0" yWindow="0" windowWidth="28740" windowHeight="12105" activeTab="1"/>
  </bookViews>
  <sheets>
    <sheet name="Rekapitulace" sheetId="3" r:id="rId1"/>
    <sheet name="101" sheetId="2" r:id="rId2"/>
  </sheets>
  <calcPr calcId="162913"/>
</workbook>
</file>

<file path=xl/calcChain.xml><?xml version="1.0" encoding="utf-8"?>
<calcChain xmlns="http://schemas.openxmlformats.org/spreadsheetml/2006/main">
  <c r="I20" i="2" l="1"/>
  <c r="I63" i="2"/>
  <c r="O63" i="2" s="1"/>
  <c r="O60" i="2"/>
  <c r="I60" i="2"/>
  <c r="I57" i="2"/>
  <c r="O57" i="2" s="1"/>
  <c r="I53" i="2"/>
  <c r="O53" i="2" s="1"/>
  <c r="I49" i="2"/>
  <c r="O49" i="2" s="1"/>
  <c r="O46" i="2"/>
  <c r="I46" i="2"/>
  <c r="I43" i="2"/>
  <c r="O43" i="2" s="1"/>
  <c r="I40" i="2"/>
  <c r="O40" i="2" s="1"/>
  <c r="I37" i="2"/>
  <c r="O37" i="2" s="1"/>
  <c r="O34" i="2"/>
  <c r="I34" i="2"/>
  <c r="I31" i="2"/>
  <c r="O31" i="2" s="1"/>
  <c r="I27" i="2"/>
  <c r="O27" i="2" s="1"/>
  <c r="I24" i="2"/>
  <c r="O24" i="2" s="1"/>
  <c r="O21" i="2"/>
  <c r="I21" i="2"/>
  <c r="I15" i="2"/>
  <c r="I16" i="2"/>
  <c r="O16" i="2" s="1"/>
  <c r="I8" i="2"/>
  <c r="I3" i="2" s="1"/>
  <c r="C10" i="3" s="1"/>
  <c r="I12" i="2"/>
  <c r="O12" i="2" s="1"/>
  <c r="D10" i="3" s="1"/>
  <c r="O9" i="2"/>
  <c r="I9" i="2"/>
  <c r="E10" i="3" l="1"/>
  <c r="C7" i="3" s="1"/>
  <c r="C6" i="3"/>
</calcChain>
</file>

<file path=xl/sharedStrings.xml><?xml version="1.0" encoding="utf-8"?>
<sst xmlns="http://schemas.openxmlformats.org/spreadsheetml/2006/main" count="208" uniqueCount="107">
  <si>
    <t>EstiCon</t>
  </si>
  <si>
    <t xml:space="preserve">Firma: </t>
  </si>
  <si>
    <t>Rekapitulace ceny</t>
  </si>
  <si>
    <t>Stavba: 2025_16 - Optimalizace úrovně bezpečnosti provozu v místě úrovńových křižovatek sil. III. třídy v rámci MÚK dálnice D7 a exit 18 Knovíz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</si>
  <si>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</si>
  <si>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</si>
  <si>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</si>
  <si>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</si>
  <si>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</si>
  <si>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</si>
  <si>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</si>
  <si>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</t>
  </si>
  <si>
    <t>Návrh dočasných opatření</t>
  </si>
  <si>
    <t>Soupis prací objektu</t>
  </si>
  <si>
    <t>S</t>
  </si>
  <si>
    <t>Stavba:</t>
  </si>
  <si>
    <t>2025_16</t>
  </si>
  <si>
    <t>Optimalizace úrovně bezpečnosti provozu v místě úrovńových křižovatek sil. III. třídy v rámci MÚK dálnice D7 a exit 18 Knovíz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</si>
  <si>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</si>
  <si>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</si>
  <si>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</si>
  <si>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</si>
  <si>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</si>
  <si>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</si>
  <si>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</si>
  <si>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</si>
  <si>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</si>
  <si>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</si>
  <si>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</si>
  <si>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</si>
  <si>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</si>
  <si>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</si>
  <si>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</si>
  <si>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</si>
  <si>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</si>
  <si>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</si>
  <si>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</si>
  <si>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ZRÍZ NEBO ZAJIŠT OBJÍŽDKY A PRÍSTUP CESTY</t>
  </si>
  <si>
    <t>KPL</t>
  </si>
  <si>
    <t>PP</t>
  </si>
  <si>
    <t>kompletní zajištění DIO, včetně stanovení
pro všechny etapy stavby</t>
  </si>
  <si>
    <t>TS</t>
  </si>
  <si>
    <t>zahrnuje veškeré náklady spojené s objednatelem požadovanými zarízeními</t>
  </si>
  <si>
    <t>02910</t>
  </si>
  <si>
    <t>OSTATNÍ POŽADAVKY - ZEMĚMĚŘIČSKÁ MĚŘENÍ</t>
  </si>
  <si>
    <t>- vytyčení stavby za provozu_x000D_
- geodetická kontrola při realizaci stavby_x000D_
- geodetické zaměření skutečného provedení stavby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</si>
  <si>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</si>
  <si>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4</t>
  </si>
  <si>
    <t>Vodorovné konstrukce</t>
  </si>
  <si>
    <t>45131A</t>
  </si>
  <si>
    <t>PODKLADNÍ A VÝPLŇOVÉ VRSTVY Z PROSTÉHO BETONU C20/25</t>
  </si>
  <si>
    <t>M3</t>
  </si>
  <si>
    <t>VV</t>
  </si>
  <si>
    <t>vnitřní plocha ostrůvků 36*0,15 = 5,400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</si>
  <si>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</si>
  <si>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9</t>
  </si>
  <si>
    <t>Ostatní konstrukce a práce</t>
  </si>
  <si>
    <t>9113B1</t>
  </si>
  <si>
    <t>SVODIDLO OCEL SILNIČ JEDNOSTR, ÚROVEŇ ZADRŽ H1 -DODÁVKA A MONTÁŽ</t>
  </si>
  <si>
    <t>M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</si>
  <si>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</si>
  <si>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911CB1</t>
  </si>
  <si>
    <t>R</t>
  </si>
  <si>
    <t>SVODIDLO BETON, VÝŠKY MIN. 0,5M - DODÁVKA A MONTÁŽ</t>
  </si>
  <si>
    <t>Jedná se o betonové svodidlo výšky minimálně 0,5 m, délky dle TPV a ve žlutočerném “motiv Z3“ provedení. Lze například použít svodidla typu CITY BLOC atp._x000D_
Úroveň zadržení není specifikována.</t>
  </si>
  <si>
    <t>položka zahrnuje:
- kompletní dodávku všech dílu betonového svodidla vcetne spojovacích prvku
- osazení svodidla
- prechod na jiný typ svodidla nebo pres mostní záver
nezahrnuje odrazky nebo retroreflexní fólie
nezahrnuje podkladní vrstvu</t>
  </si>
  <si>
    <t>914171</t>
  </si>
  <si>
    <t>DOPRAVNÍ ZNACKY ZÁKLADNÍ VELIKOSTI HLINÍKOVÉ FÓLIE TR 2 - DODÁVKA A MONTÁŽ</t>
  </si>
  <si>
    <t>KUS</t>
  </si>
  <si>
    <t>A4 - 4x, P1 - 3x, P2 - 2x, P4 - 4x, B20a - 6x, C1 - 4x, C4a - 4x, C4c - 2x, IS1c - 2x, IS3c - 4x, IS5 - 1x, IJ4a 1x, E2b - 3x 41 = 41,000 [A]</t>
  </si>
  <si>
    <t>položka zahrnuje:
- dodávku a montáž znacek v požadovaném provedení</t>
  </si>
  <si>
    <t>914173</t>
  </si>
  <si>
    <t>DOPRAVNÍ ZNACKY ZÁKLADNÍ VELIKOSTI HLINÍKOVÉ FÓLIE TR 2 - DEMONTÁŽ</t>
  </si>
  <si>
    <t>Položka zahrnuje odstranení, demontáž a odklizení materiálu s odvozem na predepsané místo</t>
  </si>
  <si>
    <t>914473</t>
  </si>
  <si>
    <t>DOPRAVNÍ ZNACKY 100X150CM HLINÍKOVÉ FÓLIE TR 2 - DEMONTÁŽ</t>
  </si>
  <si>
    <t>914521</t>
  </si>
  <si>
    <t>DOPRAV ZNAC VELKOPLOŠ OCEL LAMELY FÓLIE TR 2 - DOD A MONT</t>
  </si>
  <si>
    <t>kus</t>
  </si>
  <si>
    <t>914751</t>
  </si>
  <si>
    <t>STÁLÁ DOPRAV ZARÍZ Z3 HLINÍK DODÁVKA A MONTÁŽ</t>
  </si>
  <si>
    <t>914921</t>
  </si>
  <si>
    <t>SLOUPKY A STOJKY DOPRAVNÍCH ZNACEK Z OCEL TRUBEK DO PATKY - DODÁVKA A MONTÁŽ</t>
  </si>
  <si>
    <t>kompletní dodání</t>
  </si>
  <si>
    <t>položka zahrnuje:
- sloupky a upevnovací zarízení vcetne jejich osazení (betonová patka, zemní práce)</t>
  </si>
  <si>
    <t>914981</t>
  </si>
  <si>
    <t>SLOUPKY A STOJKY DZ Z PRÍHRAD KONSTR DOD A MONTÁŽ</t>
  </si>
  <si>
    <t>kompletní dodání k velkoplošným značkám</t>
  </si>
  <si>
    <t>915211</t>
  </si>
  <si>
    <t>VODOROVNÉ DOPRAVNÍ ZNACENÍ PLASTEM HLADKÉ - DODÁVKA A POKLÁDKA</t>
  </si>
  <si>
    <t>M2</t>
  </si>
  <si>
    <t>V2b - obnova (21,2+16,1+22,7)*0,125 = 7,500 [A]_x000D_
V4 obnova (63+79,6+41,1)*0,25 = 45,925 [B]_x000D_
V5 - obnova 3,7*0,5 = 1,850 [C]_x000D_
V9a - obnova 4*5 = 20,000 [D]_x000D_
V13 - obnova 32+60,1+18,2 = 110,300 [E]_x000D_
V1a (94,6+60+97,5+30,8)*0,125 = 35,363 [F]_x000D_
V2b (8,3+4+8,5+6+8,2+5,2+6,8+8,7+10+25,3+9,1+7,6)*0,125 = 13,463 [G]_x000D_
V4 (98,5+119+74,5+76,4+103,1+14,1+3,6+38,2+20+46,5+19,9+78,2+77+15+13,7)*0,25 = 199,425 [H]_x000D_
V4 bus (25,3+13,9+19+19,1)*0,25 = 19,325 [I]_x000D_
V5 (5,6+8,3)*0,5 = 6,950 [J]_x000D_
V9a 13*5 = 65,000 [K]_x000D_
V11a 30*0,125 = 3,750 [L]_x000D_
V13 50,6+89+21,3+59,3+40,1+25,3 = 285,600 [M]_x000D_
V15 symboly 7*5 = 35,000 [N]_x000D_
V18 25,6 = 25,600 [O]_x000D_
Mezisoučet = 875,051 [P]</t>
  </si>
  <si>
    <t>položka zahrnuje:
- dodání a pokládku náterového materiálu (merí se pouze natíraná plocha)
- predznacení a reflexní úpravu</t>
  </si>
  <si>
    <t>915212</t>
  </si>
  <si>
    <t>VODOROVNÉ DOPRAVNÍ ZNACENÍ PLASTEM HLADKÉ - ODSTRANENÍ</t>
  </si>
  <si>
    <t>odstranění tlakovou vodou/vodním paprskem</t>
  </si>
  <si>
    <t>V1a (26,4+97,2+7+46,5+30,7+84)*0,125 = 36,475 [A]_x000D_
V2b (11,2+19,2+27,2+26,9+12,2+32,8+3,5+77,3+27,6+73+13,1)*0,25 = 81,000 [B]_x000D_
V4 (109,6+121,2+120,9+934,4+40,2+54,5)*0,25 = 345,200 [C]_x000D_
V5 (3,3+3,3)*0,5 = 3,300 [D]_x000D_
V9a 22*5 = 110,000 [E]_x000D_
V13 16+65+73+35+25+192+20+48 = 474,000 [F]_x000D_
Mezisoučet = 1049,975 [G]</t>
  </si>
  <si>
    <t>zahrnuje odstranení znacení bez ohledu na zpusob provedení (zatrení, zbroušení) a odklizení vzniklé suti</t>
  </si>
  <si>
    <t>91723</t>
  </si>
  <si>
    <t>MOBILNÍ OBRUBNÍK</t>
  </si>
  <si>
    <t>Položka zahrnuje:
- dodání a pokládku betonových krajníků o rozměrech předepsaných zadávací dokumentací
- betonové lože i boční betonovou opěrku
Položka nezahrnuje:
- x</t>
  </si>
  <si>
    <t>91797</t>
  </si>
  <si>
    <t>ZPOMALOVACÍ PRAHY Z PLASTŮ</t>
  </si>
  <si>
    <t>Položka zahrnuje:
- dodávku a pokládku prahů z plastu o rozměrech předepsaných zadávací dokumentací
- podkladní vrstvu předepsanou zadávací dokumentací
Položka nezahrnuje:
- x</t>
  </si>
  <si>
    <t>91798</t>
  </si>
  <si>
    <t>MALÝ ZPOMALOVACÍ POLŠŤÁŘ</t>
  </si>
  <si>
    <t>Položka zahrnuje:
dodávku a pokládku prahu z kovu o rozmerech predepsaných zadávací dokumentací
podkladní vrstvu predepsanou zadávací dokumentací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</si>
</sst>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6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/>
    <cellStyle name="NadpisStrukturyStyle" xfId="6"/>
    <cellStyle name="NadpisySloupcuStyle" xfId="4"/>
    <cellStyle name="Normální" xfId="0" builtinId="0"/>
    <cellStyle name="NormalStyle" xfId="1"/>
    <cellStyle name="PolDoplnInfoStyle" xfId="8"/>
    <cellStyle name="RekapitulaceCenyStyle" xfId="3"/>
    <cellStyle name="StavbaRozpocetHeaderStyle" xfId="5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opLeftCell="A4" workbookViewId="0">
      <selection activeCell="C26" sqref="C26"/>
    </sheetView>
  </sheetViews>
  <sheetFormatPr defaultRowHeight="15" x14ac:dyDescent="0.25"/>
  <cols>
    <col min="1" max="2" width="30.85546875" customWidth="1"/>
    <col min="3" max="5" width="18.5703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8" t="s">
        <v>2</v>
      </c>
      <c r="C2" s="3"/>
      <c r="D2" s="3"/>
      <c r="E2" s="3"/>
    </row>
    <row r="3" spans="1:5" x14ac:dyDescent="0.25">
      <c r="A3" s="3"/>
      <c r="B3" s="49"/>
      <c r="C3" s="3"/>
      <c r="D3" s="3"/>
      <c r="E3" s="3"/>
    </row>
    <row r="4" spans="1:5" x14ac:dyDescent="0.25">
      <c r="A4" s="3"/>
      <c r="B4" s="48" t="s">
        <v>3</v>
      </c>
      <c r="C4" s="49"/>
      <c r="D4" s="49"/>
      <c r="E4" s="49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SUM(C10)</f>
        <v>0</v>
      </c>
      <c r="D6" s="3"/>
      <c r="E6" s="3"/>
    </row>
    <row r="7" spans="1:5" x14ac:dyDescent="0.25">
      <c r="A7" s="3"/>
      <c r="B7" s="4" t="s">
        <v>5</v>
      </c>
      <c r="C7" s="5">
        <f>SUM(E10)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7" t="s">
        <v>12</v>
      </c>
      <c r="C10" s="8">
        <f>'101'!I3</f>
        <v>0</v>
      </c>
      <c r="D10" s="8">
        <f>SUMIFS('101'!O:O,'101'!A:A,"P")</f>
        <v>0</v>
      </c>
      <c r="E10" s="8">
        <f>C10+D10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topLeftCell="B1" workbookViewId="0">
      <selection activeCell="E3" sqref="E3"/>
    </sheetView>
  </sheetViews>
  <sheetFormatPr defaultRowHeight="15" x14ac:dyDescent="0.25"/>
  <cols>
    <col min="1" max="1" width="8.7109375" hidden="1"/>
    <col min="2" max="2" width="15.42578125" customWidth="1"/>
    <col min="3" max="3" width="9.28515625" customWidth="1"/>
    <col min="4" max="4" width="12.42578125" customWidth="1"/>
    <col min="5" max="5" width="61.85546875" customWidth="1"/>
    <col min="6" max="6" width="12.42578125" customWidth="1"/>
    <col min="7" max="9" width="15.42578125" customWidth="1"/>
    <col min="10" max="10" width="14.5703125" bestFit="1" customWidth="1"/>
    <col min="15" max="16" width="8.710937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13</v>
      </c>
      <c r="F2" s="14"/>
      <c r="G2" s="14"/>
      <c r="H2" s="14"/>
      <c r="I2" s="14"/>
      <c r="J2" s="16"/>
    </row>
    <row r="3" spans="1:16" ht="45" x14ac:dyDescent="0.25">
      <c r="A3" s="3" t="s">
        <v>14</v>
      </c>
      <c r="B3" s="17" t="s">
        <v>15</v>
      </c>
      <c r="C3" s="50" t="s">
        <v>16</v>
      </c>
      <c r="D3" s="51"/>
      <c r="E3" s="18" t="s">
        <v>17</v>
      </c>
      <c r="F3" s="14"/>
      <c r="G3" s="14"/>
      <c r="H3" s="19" t="s">
        <v>11</v>
      </c>
      <c r="I3" s="20">
        <f>SUMIFS(I8:I66,A8:A66,"SD")</f>
        <v>0</v>
      </c>
      <c r="J3" s="16"/>
      <c r="O3">
        <v>0</v>
      </c>
      <c r="P3">
        <v>2</v>
      </c>
    </row>
    <row r="4" spans="1:16" x14ac:dyDescent="0.25">
      <c r="A4" s="3" t="s">
        <v>18</v>
      </c>
      <c r="B4" s="17" t="s">
        <v>19</v>
      </c>
      <c r="C4" s="50" t="s">
        <v>11</v>
      </c>
      <c r="D4" s="51"/>
      <c r="E4" s="18" t="s">
        <v>12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2" t="s">
        <v>20</v>
      </c>
      <c r="B5" s="53" t="s">
        <v>21</v>
      </c>
      <c r="C5" s="54" t="s">
        <v>22</v>
      </c>
      <c r="D5" s="54" t="s">
        <v>23</v>
      </c>
      <c r="E5" s="54" t="s">
        <v>24</v>
      </c>
      <c r="F5" s="54" t="s">
        <v>25</v>
      </c>
      <c r="G5" s="54" t="s">
        <v>26</v>
      </c>
      <c r="H5" s="54" t="s">
        <v>27</v>
      </c>
      <c r="I5" s="54"/>
      <c r="J5" s="55" t="s">
        <v>28</v>
      </c>
      <c r="O5">
        <v>0.21</v>
      </c>
    </row>
    <row r="6" spans="1:16" x14ac:dyDescent="0.25">
      <c r="A6" s="52"/>
      <c r="B6" s="53"/>
      <c r="C6" s="54"/>
      <c r="D6" s="54"/>
      <c r="E6" s="54"/>
      <c r="F6" s="54"/>
      <c r="G6" s="54"/>
      <c r="H6" s="6" t="s">
        <v>29</v>
      </c>
      <c r="I6" s="6" t="s">
        <v>30</v>
      </c>
      <c r="J6" s="55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31</v>
      </c>
      <c r="B8" s="26"/>
      <c r="C8" s="27" t="s">
        <v>32</v>
      </c>
      <c r="D8" s="28"/>
      <c r="E8" s="25" t="s">
        <v>33</v>
      </c>
      <c r="F8" s="28"/>
      <c r="G8" s="28"/>
      <c r="H8" s="28"/>
      <c r="I8" s="29">
        <f>SUMIFS(I9:I14,A9:A14,"P")</f>
        <v>0</v>
      </c>
      <c r="J8" s="30"/>
    </row>
    <row r="9" spans="1:16" x14ac:dyDescent="0.25">
      <c r="A9" s="31" t="s">
        <v>34</v>
      </c>
      <c r="B9" s="31">
        <v>1</v>
      </c>
      <c r="C9" s="32" t="s">
        <v>35</v>
      </c>
      <c r="D9" s="31" t="s">
        <v>36</v>
      </c>
      <c r="E9" s="33" t="s">
        <v>37</v>
      </c>
      <c r="F9" s="34" t="s">
        <v>38</v>
      </c>
      <c r="G9" s="35">
        <v>1</v>
      </c>
      <c r="H9" s="36">
        <v>0</v>
      </c>
      <c r="I9" s="37">
        <f>ROUND(G9*H9,P4)</f>
        <v>0</v>
      </c>
      <c r="J9" s="31"/>
      <c r="O9" s="38">
        <f>I9*0.21</f>
        <v>0</v>
      </c>
      <c r="P9">
        <v>3</v>
      </c>
    </row>
    <row r="10" spans="1:16" ht="30" x14ac:dyDescent="0.25">
      <c r="A10" s="31" t="s">
        <v>39</v>
      </c>
      <c r="B10" s="39"/>
      <c r="C10" s="40"/>
      <c r="D10" s="40"/>
      <c r="E10" s="33" t="s">
        <v>40</v>
      </c>
      <c r="F10" s="40"/>
      <c r="G10" s="40"/>
      <c r="H10" s="40"/>
      <c r="I10" s="40"/>
      <c r="J10" s="41"/>
    </row>
    <row r="11" spans="1:16" ht="30" x14ac:dyDescent="0.25">
      <c r="A11" s="31" t="s">
        <v>41</v>
      </c>
      <c r="B11" s="39"/>
      <c r="C11" s="40"/>
      <c r="D11" s="40"/>
      <c r="E11" s="33" t="s">
        <v>42</v>
      </c>
      <c r="F11" s="40"/>
      <c r="G11" s="40"/>
      <c r="H11" s="40"/>
      <c r="I11" s="40"/>
      <c r="J11" s="41"/>
    </row>
    <row r="12" spans="1:16" x14ac:dyDescent="0.25">
      <c r="A12" s="31" t="s">
        <v>34</v>
      </c>
      <c r="B12" s="31">
        <v>2</v>
      </c>
      <c r="C12" s="32" t="s">
        <v>43</v>
      </c>
      <c r="D12" s="31" t="s">
        <v>36</v>
      </c>
      <c r="E12" s="33" t="s">
        <v>44</v>
      </c>
      <c r="F12" s="34" t="s">
        <v>38</v>
      </c>
      <c r="G12" s="35">
        <v>1</v>
      </c>
      <c r="H12" s="36">
        <v>0</v>
      </c>
      <c r="I12" s="37">
        <f>ROUND(G12*H12,P4)</f>
        <v>0</v>
      </c>
      <c r="J12" s="31"/>
      <c r="O12" s="38">
        <f>I12*0.21</f>
        <v>0</v>
      </c>
      <c r="P12">
        <v>3</v>
      </c>
    </row>
    <row r="13" spans="1:16" ht="45" x14ac:dyDescent="0.25">
      <c r="A13" s="31" t="s">
        <v>39</v>
      </c>
      <c r="B13" s="39"/>
      <c r="C13" s="40"/>
      <c r="D13" s="40"/>
      <c r="E13" s="33" t="s">
        <v>45</v>
      </c>
      <c r="F13" s="40"/>
      <c r="G13" s="40"/>
      <c r="H13" s="40"/>
      <c r="I13" s="40"/>
      <c r="J13" s="41"/>
    </row>
    <row r="14" spans="1:16" ht="105" x14ac:dyDescent="0.25">
      <c r="A14" s="31" t="s">
        <v>41</v>
      </c>
      <c r="B14" s="39"/>
      <c r="C14" s="40"/>
      <c r="D14" s="40"/>
      <c r="E14" s="33" t="s">
        <v>46</v>
      </c>
      <c r="F14" s="40"/>
      <c r="G14" s="40"/>
      <c r="H14" s="40"/>
      <c r="I14" s="40"/>
      <c r="J14" s="41"/>
    </row>
    <row r="15" spans="1:16" x14ac:dyDescent="0.25">
      <c r="A15" s="25" t="s">
        <v>31</v>
      </c>
      <c r="B15" s="26"/>
      <c r="C15" s="27" t="s">
        <v>47</v>
      </c>
      <c r="D15" s="28"/>
      <c r="E15" s="25" t="s">
        <v>48</v>
      </c>
      <c r="F15" s="28"/>
      <c r="G15" s="28"/>
      <c r="H15" s="28"/>
      <c r="I15" s="29">
        <f>SUMIFS(I16:I19,A16:A19,"P")</f>
        <v>0</v>
      </c>
      <c r="J15" s="30"/>
    </row>
    <row r="16" spans="1:16" x14ac:dyDescent="0.25">
      <c r="A16" s="31" t="s">
        <v>34</v>
      </c>
      <c r="B16" s="31">
        <v>3</v>
      </c>
      <c r="C16" s="32" t="s">
        <v>49</v>
      </c>
      <c r="D16" s="31" t="s">
        <v>36</v>
      </c>
      <c r="E16" s="33" t="s">
        <v>50</v>
      </c>
      <c r="F16" s="34" t="s">
        <v>51</v>
      </c>
      <c r="G16" s="35">
        <v>5.4</v>
      </c>
      <c r="H16" s="36">
        <v>0</v>
      </c>
      <c r="I16" s="37">
        <f>ROUND(G16*H16,P4)</f>
        <v>0</v>
      </c>
      <c r="J16" s="31"/>
      <c r="O16" s="38">
        <f>I16*0.21</f>
        <v>0</v>
      </c>
      <c r="P16">
        <v>3</v>
      </c>
    </row>
    <row r="17" spans="1:16" x14ac:dyDescent="0.25">
      <c r="A17" s="31" t="s">
        <v>39</v>
      </c>
      <c r="B17" s="39"/>
      <c r="C17" s="40"/>
      <c r="D17" s="40"/>
      <c r="E17" s="42" t="s">
        <v>36</v>
      </c>
      <c r="F17" s="40"/>
      <c r="G17" s="40"/>
      <c r="H17" s="40"/>
      <c r="I17" s="40"/>
      <c r="J17" s="41"/>
    </row>
    <row r="18" spans="1:16" x14ac:dyDescent="0.25">
      <c r="A18" s="31" t="s">
        <v>52</v>
      </c>
      <c r="B18" s="39"/>
      <c r="C18" s="40"/>
      <c r="D18" s="40"/>
      <c r="E18" s="43" t="s">
        <v>53</v>
      </c>
      <c r="F18" s="40"/>
      <c r="G18" s="40"/>
      <c r="H18" s="40"/>
      <c r="I18" s="40"/>
      <c r="J18" s="41"/>
    </row>
    <row r="19" spans="1:16" ht="409.5" x14ac:dyDescent="0.25">
      <c r="A19" s="31" t="s">
        <v>41</v>
      </c>
      <c r="B19" s="39"/>
      <c r="C19" s="40"/>
      <c r="D19" s="40"/>
      <c r="E19" s="33" t="s">
        <v>54</v>
      </c>
      <c r="F19" s="40"/>
      <c r="G19" s="40"/>
      <c r="H19" s="40"/>
      <c r="I19" s="40"/>
      <c r="J19" s="41"/>
    </row>
    <row r="20" spans="1:16" x14ac:dyDescent="0.25">
      <c r="A20" s="25" t="s">
        <v>31</v>
      </c>
      <c r="B20" s="26"/>
      <c r="C20" s="27" t="s">
        <v>55</v>
      </c>
      <c r="D20" s="28"/>
      <c r="E20" s="25" t="s">
        <v>56</v>
      </c>
      <c r="F20" s="28"/>
      <c r="G20" s="28"/>
      <c r="H20" s="28"/>
      <c r="I20" s="29">
        <f>SUMIFS(I21:I66,A21:A66,"P")</f>
        <v>0</v>
      </c>
      <c r="J20" s="30"/>
    </row>
    <row r="21" spans="1:16" ht="30" x14ac:dyDescent="0.25">
      <c r="A21" s="31" t="s">
        <v>34</v>
      </c>
      <c r="B21" s="31">
        <v>4</v>
      </c>
      <c r="C21" s="32" t="s">
        <v>57</v>
      </c>
      <c r="D21" s="31" t="s">
        <v>36</v>
      </c>
      <c r="E21" s="33" t="s">
        <v>58</v>
      </c>
      <c r="F21" s="34" t="s">
        <v>59</v>
      </c>
      <c r="G21" s="35">
        <v>4</v>
      </c>
      <c r="H21" s="36">
        <v>0</v>
      </c>
      <c r="I21" s="37">
        <f>ROUND(G21*H21,P4)</f>
        <v>0</v>
      </c>
      <c r="J21" s="31"/>
      <c r="O21" s="38">
        <f>I21*0.21</f>
        <v>0</v>
      </c>
      <c r="P21">
        <v>3</v>
      </c>
    </row>
    <row r="22" spans="1:16" x14ac:dyDescent="0.25">
      <c r="A22" s="31" t="s">
        <v>39</v>
      </c>
      <c r="B22" s="39"/>
      <c r="C22" s="40"/>
      <c r="D22" s="40"/>
      <c r="E22" s="42" t="s">
        <v>36</v>
      </c>
      <c r="F22" s="40"/>
      <c r="G22" s="40"/>
      <c r="H22" s="40"/>
      <c r="I22" s="40"/>
      <c r="J22" s="41"/>
    </row>
    <row r="23" spans="1:16" ht="255" x14ac:dyDescent="0.25">
      <c r="A23" s="31" t="s">
        <v>41</v>
      </c>
      <c r="B23" s="39"/>
      <c r="C23" s="40"/>
      <c r="D23" s="40"/>
      <c r="E23" s="33" t="s">
        <v>60</v>
      </c>
      <c r="F23" s="40"/>
      <c r="G23" s="40"/>
      <c r="H23" s="40"/>
      <c r="I23" s="40"/>
      <c r="J23" s="41"/>
    </row>
    <row r="24" spans="1:16" x14ac:dyDescent="0.25">
      <c r="A24" s="31" t="s">
        <v>34</v>
      </c>
      <c r="B24" s="31">
        <v>5</v>
      </c>
      <c r="C24" s="32" t="s">
        <v>61</v>
      </c>
      <c r="D24" s="31" t="s">
        <v>62</v>
      </c>
      <c r="E24" s="33" t="s">
        <v>63</v>
      </c>
      <c r="F24" s="34" t="s">
        <v>59</v>
      </c>
      <c r="G24" s="35">
        <v>103</v>
      </c>
      <c r="H24" s="36">
        <v>0</v>
      </c>
      <c r="I24" s="37">
        <f>ROUND(G24*H24,P4)</f>
        <v>0</v>
      </c>
      <c r="J24" s="31"/>
      <c r="O24" s="38">
        <f>I24*0.21</f>
        <v>0</v>
      </c>
      <c r="P24">
        <v>3</v>
      </c>
    </row>
    <row r="25" spans="1:16" ht="60" x14ac:dyDescent="0.25">
      <c r="A25" s="31" t="s">
        <v>39</v>
      </c>
      <c r="B25" s="39"/>
      <c r="C25" s="40"/>
      <c r="D25" s="40"/>
      <c r="E25" s="33" t="s">
        <v>64</v>
      </c>
      <c r="F25" s="40"/>
      <c r="G25" s="40"/>
      <c r="H25" s="40"/>
      <c r="I25" s="40"/>
      <c r="J25" s="41"/>
    </row>
    <row r="26" spans="1:16" ht="105" x14ac:dyDescent="0.25">
      <c r="A26" s="31" t="s">
        <v>41</v>
      </c>
      <c r="B26" s="39"/>
      <c r="C26" s="40"/>
      <c r="D26" s="40"/>
      <c r="E26" s="33" t="s">
        <v>65</v>
      </c>
      <c r="F26" s="40"/>
      <c r="G26" s="40"/>
      <c r="H26" s="40"/>
      <c r="I26" s="40"/>
      <c r="J26" s="41"/>
    </row>
    <row r="27" spans="1:16" ht="30" x14ac:dyDescent="0.25">
      <c r="A27" s="31" t="s">
        <v>34</v>
      </c>
      <c r="B27" s="31">
        <v>6</v>
      </c>
      <c r="C27" s="32" t="s">
        <v>66</v>
      </c>
      <c r="D27" s="31" t="s">
        <v>36</v>
      </c>
      <c r="E27" s="33" t="s">
        <v>67</v>
      </c>
      <c r="F27" s="34" t="s">
        <v>68</v>
      </c>
      <c r="G27" s="35">
        <v>41</v>
      </c>
      <c r="H27" s="36">
        <v>0</v>
      </c>
      <c r="I27" s="37">
        <f>ROUND(G27*H27,P4)</f>
        <v>0</v>
      </c>
      <c r="J27" s="31"/>
      <c r="O27" s="38">
        <f>I27*0.21</f>
        <v>0</v>
      </c>
      <c r="P27">
        <v>3</v>
      </c>
    </row>
    <row r="28" spans="1:16" x14ac:dyDescent="0.25">
      <c r="A28" s="31" t="s">
        <v>39</v>
      </c>
      <c r="B28" s="39"/>
      <c r="C28" s="40"/>
      <c r="D28" s="40"/>
      <c r="E28" s="42" t="s">
        <v>36</v>
      </c>
      <c r="F28" s="40"/>
      <c r="G28" s="40"/>
      <c r="H28" s="40"/>
      <c r="I28" s="40"/>
      <c r="J28" s="41"/>
    </row>
    <row r="29" spans="1:16" ht="30" x14ac:dyDescent="0.25">
      <c r="A29" s="31" t="s">
        <v>52</v>
      </c>
      <c r="B29" s="39"/>
      <c r="C29" s="40"/>
      <c r="D29" s="40"/>
      <c r="E29" s="43" t="s">
        <v>69</v>
      </c>
      <c r="F29" s="40"/>
      <c r="G29" s="40"/>
      <c r="H29" s="40"/>
      <c r="I29" s="40"/>
      <c r="J29" s="41"/>
    </row>
    <row r="30" spans="1:16" ht="30" x14ac:dyDescent="0.25">
      <c r="A30" s="31" t="s">
        <v>41</v>
      </c>
      <c r="B30" s="39"/>
      <c r="C30" s="40"/>
      <c r="D30" s="40"/>
      <c r="E30" s="33" t="s">
        <v>70</v>
      </c>
      <c r="F30" s="40"/>
      <c r="G30" s="40"/>
      <c r="H30" s="40"/>
      <c r="I30" s="40"/>
      <c r="J30" s="41"/>
    </row>
    <row r="31" spans="1:16" ht="30" x14ac:dyDescent="0.25">
      <c r="A31" s="31" t="s">
        <v>34</v>
      </c>
      <c r="B31" s="31">
        <v>7</v>
      </c>
      <c r="C31" s="32" t="s">
        <v>71</v>
      </c>
      <c r="D31" s="31" t="s">
        <v>36</v>
      </c>
      <c r="E31" s="33" t="s">
        <v>72</v>
      </c>
      <c r="F31" s="34" t="s">
        <v>68</v>
      </c>
      <c r="G31" s="35">
        <v>37</v>
      </c>
      <c r="H31" s="36">
        <v>0</v>
      </c>
      <c r="I31" s="37">
        <f>ROUND(G31*H31,P4)</f>
        <v>0</v>
      </c>
      <c r="J31" s="31"/>
      <c r="O31" s="38">
        <f>I31*0.21</f>
        <v>0</v>
      </c>
      <c r="P31">
        <v>3</v>
      </c>
    </row>
    <row r="32" spans="1:16" x14ac:dyDescent="0.25">
      <c r="A32" s="31" t="s">
        <v>39</v>
      </c>
      <c r="B32" s="39"/>
      <c r="C32" s="40"/>
      <c r="D32" s="40"/>
      <c r="E32" s="42" t="s">
        <v>36</v>
      </c>
      <c r="F32" s="40"/>
      <c r="G32" s="40"/>
      <c r="H32" s="40"/>
      <c r="I32" s="40"/>
      <c r="J32" s="41"/>
    </row>
    <row r="33" spans="1:16" ht="30" x14ac:dyDescent="0.25">
      <c r="A33" s="31" t="s">
        <v>41</v>
      </c>
      <c r="B33" s="39"/>
      <c r="C33" s="40"/>
      <c r="D33" s="40"/>
      <c r="E33" s="33" t="s">
        <v>73</v>
      </c>
      <c r="F33" s="40"/>
      <c r="G33" s="40"/>
      <c r="H33" s="40"/>
      <c r="I33" s="40"/>
      <c r="J33" s="41"/>
    </row>
    <row r="34" spans="1:16" x14ac:dyDescent="0.25">
      <c r="A34" s="31" t="s">
        <v>34</v>
      </c>
      <c r="B34" s="31">
        <v>8</v>
      </c>
      <c r="C34" s="32" t="s">
        <v>74</v>
      </c>
      <c r="D34" s="31" t="s">
        <v>36</v>
      </c>
      <c r="E34" s="33" t="s">
        <v>75</v>
      </c>
      <c r="F34" s="34" t="s">
        <v>68</v>
      </c>
      <c r="G34" s="35">
        <v>3</v>
      </c>
      <c r="H34" s="36">
        <v>0</v>
      </c>
      <c r="I34" s="37">
        <f>ROUND(G34*H34,P4)</f>
        <v>0</v>
      </c>
      <c r="J34" s="31"/>
      <c r="O34" s="38">
        <f>I34*0.21</f>
        <v>0</v>
      </c>
      <c r="P34">
        <v>3</v>
      </c>
    </row>
    <row r="35" spans="1:16" x14ac:dyDescent="0.25">
      <c r="A35" s="31" t="s">
        <v>39</v>
      </c>
      <c r="B35" s="39"/>
      <c r="C35" s="40"/>
      <c r="D35" s="40"/>
      <c r="E35" s="42" t="s">
        <v>36</v>
      </c>
      <c r="F35" s="40"/>
      <c r="G35" s="40"/>
      <c r="H35" s="40"/>
      <c r="I35" s="40"/>
      <c r="J35" s="41"/>
    </row>
    <row r="36" spans="1:16" ht="30" x14ac:dyDescent="0.25">
      <c r="A36" s="31" t="s">
        <v>41</v>
      </c>
      <c r="B36" s="39"/>
      <c r="C36" s="40"/>
      <c r="D36" s="40"/>
      <c r="E36" s="33" t="s">
        <v>73</v>
      </c>
      <c r="F36" s="40"/>
      <c r="G36" s="40"/>
      <c r="H36" s="40"/>
      <c r="I36" s="40"/>
      <c r="J36" s="41"/>
    </row>
    <row r="37" spans="1:16" x14ac:dyDescent="0.25">
      <c r="A37" s="31" t="s">
        <v>34</v>
      </c>
      <c r="B37" s="31">
        <v>9</v>
      </c>
      <c r="C37" s="32" t="s">
        <v>76</v>
      </c>
      <c r="D37" s="31" t="s">
        <v>36</v>
      </c>
      <c r="E37" s="33" t="s">
        <v>77</v>
      </c>
      <c r="F37" s="34" t="s">
        <v>78</v>
      </c>
      <c r="G37" s="35">
        <v>4</v>
      </c>
      <c r="H37" s="36">
        <v>0</v>
      </c>
      <c r="I37" s="37">
        <f>ROUND(G37*H37,P4)</f>
        <v>0</v>
      </c>
      <c r="J37" s="31"/>
      <c r="O37" s="38">
        <f>I37*0.21</f>
        <v>0</v>
      </c>
      <c r="P37">
        <v>3</v>
      </c>
    </row>
    <row r="38" spans="1:16" x14ac:dyDescent="0.25">
      <c r="A38" s="31" t="s">
        <v>39</v>
      </c>
      <c r="B38" s="39"/>
      <c r="C38" s="40"/>
      <c r="D38" s="40"/>
      <c r="E38" s="42" t="s">
        <v>36</v>
      </c>
      <c r="F38" s="40"/>
      <c r="G38" s="40"/>
      <c r="H38" s="40"/>
      <c r="I38" s="40"/>
      <c r="J38" s="41"/>
    </row>
    <row r="39" spans="1:16" ht="30" x14ac:dyDescent="0.25">
      <c r="A39" s="31" t="s">
        <v>41</v>
      </c>
      <c r="B39" s="39"/>
      <c r="C39" s="40"/>
      <c r="D39" s="40"/>
      <c r="E39" s="33" t="s">
        <v>70</v>
      </c>
      <c r="F39" s="40"/>
      <c r="G39" s="40"/>
      <c r="H39" s="40"/>
      <c r="I39" s="40"/>
      <c r="J39" s="41"/>
    </row>
    <row r="40" spans="1:16" x14ac:dyDescent="0.25">
      <c r="A40" s="31" t="s">
        <v>34</v>
      </c>
      <c r="B40" s="31">
        <v>10</v>
      </c>
      <c r="C40" s="32" t="s">
        <v>79</v>
      </c>
      <c r="D40" s="31" t="s">
        <v>36</v>
      </c>
      <c r="E40" s="33" t="s">
        <v>80</v>
      </c>
      <c r="F40" s="34" t="s">
        <v>68</v>
      </c>
      <c r="G40" s="35">
        <v>12</v>
      </c>
      <c r="H40" s="36">
        <v>0</v>
      </c>
      <c r="I40" s="37">
        <f>ROUND(G40*H40,P4)</f>
        <v>0</v>
      </c>
      <c r="J40" s="31"/>
      <c r="O40" s="38">
        <f>I40*0.21</f>
        <v>0</v>
      </c>
      <c r="P40">
        <v>3</v>
      </c>
    </row>
    <row r="41" spans="1:16" x14ac:dyDescent="0.25">
      <c r="A41" s="31" t="s">
        <v>39</v>
      </c>
      <c r="B41" s="39"/>
      <c r="C41" s="40"/>
      <c r="D41" s="40"/>
      <c r="E41" s="42" t="s">
        <v>36</v>
      </c>
      <c r="F41" s="40"/>
      <c r="G41" s="40"/>
      <c r="H41" s="40"/>
      <c r="I41" s="40"/>
      <c r="J41" s="41"/>
    </row>
    <row r="42" spans="1:16" ht="30" x14ac:dyDescent="0.25">
      <c r="A42" s="31" t="s">
        <v>41</v>
      </c>
      <c r="B42" s="39"/>
      <c r="C42" s="40"/>
      <c r="D42" s="40"/>
      <c r="E42" s="33" t="s">
        <v>70</v>
      </c>
      <c r="F42" s="40"/>
      <c r="G42" s="40"/>
      <c r="H42" s="40"/>
      <c r="I42" s="40"/>
      <c r="J42" s="41"/>
    </row>
    <row r="43" spans="1:16" ht="30" x14ac:dyDescent="0.25">
      <c r="A43" s="31" t="s">
        <v>34</v>
      </c>
      <c r="B43" s="31">
        <v>11</v>
      </c>
      <c r="C43" s="32" t="s">
        <v>81</v>
      </c>
      <c r="D43" s="31" t="s">
        <v>36</v>
      </c>
      <c r="E43" s="33" t="s">
        <v>82</v>
      </c>
      <c r="F43" s="34" t="s">
        <v>68</v>
      </c>
      <c r="G43" s="35">
        <v>32</v>
      </c>
      <c r="H43" s="36">
        <v>0</v>
      </c>
      <c r="I43" s="37">
        <f>ROUND(G43*H43,P4)</f>
        <v>0</v>
      </c>
      <c r="J43" s="31"/>
      <c r="O43" s="38">
        <f>I43*0.21</f>
        <v>0</v>
      </c>
      <c r="P43">
        <v>3</v>
      </c>
    </row>
    <row r="44" spans="1:16" x14ac:dyDescent="0.25">
      <c r="A44" s="31" t="s">
        <v>39</v>
      </c>
      <c r="B44" s="39"/>
      <c r="C44" s="40"/>
      <c r="D44" s="40"/>
      <c r="E44" s="33" t="s">
        <v>83</v>
      </c>
      <c r="F44" s="40"/>
      <c r="G44" s="40"/>
      <c r="H44" s="40"/>
      <c r="I44" s="40"/>
      <c r="J44" s="41"/>
    </row>
    <row r="45" spans="1:16" ht="45" x14ac:dyDescent="0.25">
      <c r="A45" s="31" t="s">
        <v>41</v>
      </c>
      <c r="B45" s="39"/>
      <c r="C45" s="40"/>
      <c r="D45" s="40"/>
      <c r="E45" s="33" t="s">
        <v>84</v>
      </c>
      <c r="F45" s="40"/>
      <c r="G45" s="40"/>
      <c r="H45" s="40"/>
      <c r="I45" s="40"/>
      <c r="J45" s="41"/>
    </row>
    <row r="46" spans="1:16" x14ac:dyDescent="0.25">
      <c r="A46" s="31" t="s">
        <v>34</v>
      </c>
      <c r="B46" s="31">
        <v>12</v>
      </c>
      <c r="C46" s="32" t="s">
        <v>85</v>
      </c>
      <c r="D46" s="31" t="s">
        <v>36</v>
      </c>
      <c r="E46" s="33" t="s">
        <v>86</v>
      </c>
      <c r="F46" s="34" t="s">
        <v>68</v>
      </c>
      <c r="G46" s="35">
        <v>8</v>
      </c>
      <c r="H46" s="36">
        <v>0</v>
      </c>
      <c r="I46" s="37">
        <f>ROUND(G46*H46,P4)</f>
        <v>0</v>
      </c>
      <c r="J46" s="31"/>
      <c r="O46" s="38">
        <f>I46*0.21</f>
        <v>0</v>
      </c>
      <c r="P46">
        <v>3</v>
      </c>
    </row>
    <row r="47" spans="1:16" x14ac:dyDescent="0.25">
      <c r="A47" s="31" t="s">
        <v>39</v>
      </c>
      <c r="B47" s="39"/>
      <c r="C47" s="40"/>
      <c r="D47" s="40"/>
      <c r="E47" s="33" t="s">
        <v>87</v>
      </c>
      <c r="F47" s="40"/>
      <c r="G47" s="40"/>
      <c r="H47" s="40"/>
      <c r="I47" s="40"/>
      <c r="J47" s="41"/>
    </row>
    <row r="48" spans="1:16" ht="45" x14ac:dyDescent="0.25">
      <c r="A48" s="31" t="s">
        <v>41</v>
      </c>
      <c r="B48" s="39"/>
      <c r="C48" s="40"/>
      <c r="D48" s="40"/>
      <c r="E48" s="33" t="s">
        <v>84</v>
      </c>
      <c r="F48" s="40"/>
      <c r="G48" s="40"/>
      <c r="H48" s="40"/>
      <c r="I48" s="40"/>
      <c r="J48" s="41"/>
    </row>
    <row r="49" spans="1:16" ht="30" x14ac:dyDescent="0.25">
      <c r="A49" s="31" t="s">
        <v>34</v>
      </c>
      <c r="B49" s="31">
        <v>13</v>
      </c>
      <c r="C49" s="32" t="s">
        <v>88</v>
      </c>
      <c r="D49" s="31" t="s">
        <v>36</v>
      </c>
      <c r="E49" s="33" t="s">
        <v>89</v>
      </c>
      <c r="F49" s="34" t="s">
        <v>90</v>
      </c>
      <c r="G49" s="35">
        <v>875.05100000000004</v>
      </c>
      <c r="H49" s="36">
        <v>0</v>
      </c>
      <c r="I49" s="37">
        <f>ROUND(G49*H49,P4)</f>
        <v>0</v>
      </c>
      <c r="J49" s="31"/>
      <c r="O49" s="38">
        <f>I49*0.21</f>
        <v>0</v>
      </c>
      <c r="P49">
        <v>3</v>
      </c>
    </row>
    <row r="50" spans="1:16" x14ac:dyDescent="0.25">
      <c r="A50" s="31" t="s">
        <v>39</v>
      </c>
      <c r="B50" s="39"/>
      <c r="C50" s="40"/>
      <c r="D50" s="40"/>
      <c r="E50" s="42" t="s">
        <v>36</v>
      </c>
      <c r="F50" s="40"/>
      <c r="G50" s="40"/>
      <c r="H50" s="40"/>
      <c r="I50" s="40"/>
      <c r="J50" s="41"/>
    </row>
    <row r="51" spans="1:16" ht="285" x14ac:dyDescent="0.25">
      <c r="A51" s="31" t="s">
        <v>52</v>
      </c>
      <c r="B51" s="39"/>
      <c r="C51" s="40"/>
      <c r="D51" s="40"/>
      <c r="E51" s="43" t="s">
        <v>91</v>
      </c>
      <c r="F51" s="40"/>
      <c r="G51" s="40"/>
      <c r="H51" s="40"/>
      <c r="I51" s="40"/>
      <c r="J51" s="41"/>
    </row>
    <row r="52" spans="1:16" ht="60" x14ac:dyDescent="0.25">
      <c r="A52" s="31" t="s">
        <v>41</v>
      </c>
      <c r="B52" s="39"/>
      <c r="C52" s="40"/>
      <c r="D52" s="40"/>
      <c r="E52" s="33" t="s">
        <v>92</v>
      </c>
      <c r="F52" s="40"/>
      <c r="G52" s="40"/>
      <c r="H52" s="40"/>
      <c r="I52" s="40"/>
      <c r="J52" s="41"/>
    </row>
    <row r="53" spans="1:16" x14ac:dyDescent="0.25">
      <c r="A53" s="31" t="s">
        <v>34</v>
      </c>
      <c r="B53" s="31">
        <v>14</v>
      </c>
      <c r="C53" s="32" t="s">
        <v>93</v>
      </c>
      <c r="D53" s="31" t="s">
        <v>36</v>
      </c>
      <c r="E53" s="33" t="s">
        <v>94</v>
      </c>
      <c r="F53" s="34" t="s">
        <v>90</v>
      </c>
      <c r="G53" s="35">
        <v>1049.9749999999999</v>
      </c>
      <c r="H53" s="36">
        <v>0</v>
      </c>
      <c r="I53" s="37">
        <f>ROUND(G53*H53,P4)</f>
        <v>0</v>
      </c>
      <c r="J53" s="31"/>
      <c r="O53" s="38">
        <f>I53*0.21</f>
        <v>0</v>
      </c>
      <c r="P53">
        <v>3</v>
      </c>
    </row>
    <row r="54" spans="1:16" x14ac:dyDescent="0.25">
      <c r="A54" s="31" t="s">
        <v>39</v>
      </c>
      <c r="B54" s="39"/>
      <c r="C54" s="40"/>
      <c r="D54" s="40"/>
      <c r="E54" s="33" t="s">
        <v>95</v>
      </c>
      <c r="F54" s="40"/>
      <c r="G54" s="40"/>
      <c r="H54" s="40"/>
      <c r="I54" s="40"/>
      <c r="J54" s="41"/>
    </row>
    <row r="55" spans="1:16" ht="120" x14ac:dyDescent="0.25">
      <c r="A55" s="31" t="s">
        <v>52</v>
      </c>
      <c r="B55" s="39"/>
      <c r="C55" s="40"/>
      <c r="D55" s="40"/>
      <c r="E55" s="43" t="s">
        <v>96</v>
      </c>
      <c r="F55" s="40"/>
      <c r="G55" s="40"/>
      <c r="H55" s="40"/>
      <c r="I55" s="40"/>
      <c r="J55" s="41"/>
    </row>
    <row r="56" spans="1:16" ht="30" x14ac:dyDescent="0.25">
      <c r="A56" s="31" t="s">
        <v>41</v>
      </c>
      <c r="B56" s="39"/>
      <c r="C56" s="40"/>
      <c r="D56" s="40"/>
      <c r="E56" s="33" t="s">
        <v>97</v>
      </c>
      <c r="F56" s="40"/>
      <c r="G56" s="40"/>
      <c r="H56" s="40"/>
      <c r="I56" s="40"/>
      <c r="J56" s="41"/>
    </row>
    <row r="57" spans="1:16" x14ac:dyDescent="0.25">
      <c r="A57" s="31" t="s">
        <v>34</v>
      </c>
      <c r="B57" s="31">
        <v>15</v>
      </c>
      <c r="C57" s="32" t="s">
        <v>98</v>
      </c>
      <c r="D57" s="31" t="s">
        <v>62</v>
      </c>
      <c r="E57" s="33" t="s">
        <v>99</v>
      </c>
      <c r="F57" s="34" t="s">
        <v>59</v>
      </c>
      <c r="G57" s="35">
        <v>37.5</v>
      </c>
      <c r="H57" s="36">
        <v>0</v>
      </c>
      <c r="I57" s="37">
        <f>ROUND(G57*H57,P4)</f>
        <v>0</v>
      </c>
      <c r="J57" s="31"/>
      <c r="O57" s="38">
        <f>I57*0.21</f>
        <v>0</v>
      </c>
      <c r="P57">
        <v>3</v>
      </c>
    </row>
    <row r="58" spans="1:16" x14ac:dyDescent="0.25">
      <c r="A58" s="31" t="s">
        <v>39</v>
      </c>
      <c r="B58" s="39"/>
      <c r="C58" s="40"/>
      <c r="D58" s="40"/>
      <c r="E58" s="42" t="s">
        <v>36</v>
      </c>
      <c r="F58" s="40"/>
      <c r="G58" s="40"/>
      <c r="H58" s="40"/>
      <c r="I58" s="40"/>
      <c r="J58" s="41"/>
    </row>
    <row r="59" spans="1:16" ht="90" x14ac:dyDescent="0.25">
      <c r="A59" s="31" t="s">
        <v>41</v>
      </c>
      <c r="B59" s="39"/>
      <c r="C59" s="40"/>
      <c r="D59" s="40"/>
      <c r="E59" s="33" t="s">
        <v>100</v>
      </c>
      <c r="F59" s="40"/>
      <c r="G59" s="40"/>
      <c r="H59" s="40"/>
      <c r="I59" s="40"/>
      <c r="J59" s="41"/>
    </row>
    <row r="60" spans="1:16" x14ac:dyDescent="0.25">
      <c r="A60" s="31" t="s">
        <v>34</v>
      </c>
      <c r="B60" s="31">
        <v>16</v>
      </c>
      <c r="C60" s="32" t="s">
        <v>101</v>
      </c>
      <c r="D60" s="31" t="s">
        <v>36</v>
      </c>
      <c r="E60" s="33" t="s">
        <v>102</v>
      </c>
      <c r="F60" s="34" t="s">
        <v>59</v>
      </c>
      <c r="G60" s="35">
        <v>22</v>
      </c>
      <c r="H60" s="36">
        <v>0</v>
      </c>
      <c r="I60" s="37">
        <f>ROUND(G60*H60,P4)</f>
        <v>0</v>
      </c>
      <c r="J60" s="31"/>
      <c r="O60" s="38">
        <f>I60*0.21</f>
        <v>0</v>
      </c>
      <c r="P60">
        <v>3</v>
      </c>
    </row>
    <row r="61" spans="1:16" x14ac:dyDescent="0.25">
      <c r="A61" s="31" t="s">
        <v>39</v>
      </c>
      <c r="B61" s="39"/>
      <c r="C61" s="40"/>
      <c r="D61" s="40"/>
      <c r="E61" s="42" t="s">
        <v>36</v>
      </c>
      <c r="F61" s="40"/>
      <c r="G61" s="40"/>
      <c r="H61" s="40"/>
      <c r="I61" s="40"/>
      <c r="J61" s="41"/>
    </row>
    <row r="62" spans="1:16" ht="90" x14ac:dyDescent="0.25">
      <c r="A62" s="31" t="s">
        <v>41</v>
      </c>
      <c r="B62" s="39"/>
      <c r="C62" s="40"/>
      <c r="D62" s="40"/>
      <c r="E62" s="33" t="s">
        <v>103</v>
      </c>
      <c r="F62" s="40"/>
      <c r="G62" s="40"/>
      <c r="H62" s="40"/>
      <c r="I62" s="40"/>
      <c r="J62" s="41"/>
    </row>
    <row r="63" spans="1:16" x14ac:dyDescent="0.25">
      <c r="A63" s="31" t="s">
        <v>34</v>
      </c>
      <c r="B63" s="31">
        <v>17</v>
      </c>
      <c r="C63" s="32" t="s">
        <v>104</v>
      </c>
      <c r="D63" s="31" t="s">
        <v>62</v>
      </c>
      <c r="E63" s="33" t="s">
        <v>105</v>
      </c>
      <c r="F63" s="34" t="s">
        <v>68</v>
      </c>
      <c r="G63" s="35">
        <v>82</v>
      </c>
      <c r="H63" s="36">
        <v>0</v>
      </c>
      <c r="I63" s="37">
        <f>ROUND(G63*H63,P4)</f>
        <v>0</v>
      </c>
      <c r="J63" s="31"/>
      <c r="O63" s="38">
        <f>I63*0.21</f>
        <v>0</v>
      </c>
      <c r="P63">
        <v>3</v>
      </c>
    </row>
    <row r="64" spans="1:16" x14ac:dyDescent="0.25">
      <c r="A64" s="31" t="s">
        <v>39</v>
      </c>
      <c r="B64" s="39"/>
      <c r="C64" s="40"/>
      <c r="D64" s="40"/>
      <c r="E64" s="42" t="s">
        <v>36</v>
      </c>
      <c r="F64" s="40"/>
      <c r="G64" s="40"/>
      <c r="H64" s="40"/>
      <c r="I64" s="40"/>
      <c r="J64" s="41"/>
    </row>
    <row r="65" spans="1:10" x14ac:dyDescent="0.25">
      <c r="A65" s="31" t="s">
        <v>52</v>
      </c>
      <c r="B65" s="39"/>
      <c r="C65" s="40"/>
      <c r="D65" s="40"/>
      <c r="E65" s="44" t="s">
        <v>36</v>
      </c>
      <c r="F65" s="40"/>
      <c r="G65" s="40"/>
      <c r="H65" s="40"/>
      <c r="I65" s="40"/>
      <c r="J65" s="41"/>
    </row>
    <row r="66" spans="1:10" ht="60" x14ac:dyDescent="0.25">
      <c r="A66" s="31" t="s">
        <v>41</v>
      </c>
      <c r="B66" s="45"/>
      <c r="C66" s="46"/>
      <c r="D66" s="46"/>
      <c r="E66" s="33" t="s">
        <v>106</v>
      </c>
      <c r="F66" s="46"/>
      <c r="G66" s="46"/>
      <c r="H66" s="46"/>
      <c r="I66" s="46"/>
      <c r="J66" s="47"/>
    </row>
  </sheetData>
  <sheetProtection algorithmName="SHA-512" hashValue="uF+tz+tJkszgIpfALrpi3yMTObRxc6XfrzZRrlewF1TbVK5wYDI68/SXEoxxzfQrRTdz65TYdLygzKOudlt7lQ==" saltValue="+QKbfWiXB0ge9aauGgWupPpT4iYjS8cic8uNvB5AcjdoMOMQNggWMUwyQldcD2nbi1khudHZykogSHTWNSVMVw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Kaplan</dc:creator>
  <cp:lastModifiedBy>Karel Motal</cp:lastModifiedBy>
  <dcterms:created xsi:type="dcterms:W3CDTF">2025-10-03T10:50:23Z</dcterms:created>
  <dcterms:modified xsi:type="dcterms:W3CDTF">2025-10-06T06:50:17Z</dcterms:modified>
</cp:coreProperties>
</file>